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102D1EE-EBCE-4A3F-A59F-ADA4A2A22976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主表" sheetId="1" r:id="rId1"/>
    <sheet name="快速寻找卫星" sheetId="3" r:id="rId2"/>
    <sheet name="ChangeLog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I52" i="1"/>
  <c r="H52" i="1"/>
  <c r="I50" i="1"/>
  <c r="H50" i="1"/>
  <c r="I49" i="1"/>
  <c r="H49" i="1"/>
  <c r="K51" i="1"/>
  <c r="C44" i="1"/>
  <c r="B44" i="1"/>
  <c r="C43" i="1"/>
  <c r="B43" i="1"/>
  <c r="E43" i="1" s="1"/>
  <c r="E42" i="1"/>
  <c r="C41" i="1"/>
  <c r="B41" i="1"/>
  <c r="E41" i="1" s="1"/>
  <c r="C40" i="1"/>
  <c r="B40" i="1"/>
  <c r="E40" i="1" s="1"/>
  <c r="C53" i="1"/>
  <c r="B53" i="1"/>
  <c r="E53" i="1" s="1"/>
  <c r="C52" i="1"/>
  <c r="B52" i="1"/>
  <c r="E52" i="1" s="1"/>
  <c r="E51" i="1"/>
  <c r="C50" i="1"/>
  <c r="B50" i="1"/>
  <c r="E50" i="1" s="1"/>
  <c r="C49" i="1"/>
  <c r="B49" i="1"/>
  <c r="E49" i="1" s="1"/>
  <c r="C35" i="1"/>
  <c r="B35" i="1"/>
  <c r="E35" i="1"/>
  <c r="C34" i="1"/>
  <c r="B34" i="1"/>
  <c r="E34" i="1"/>
  <c r="E33" i="1"/>
  <c r="C32" i="1"/>
  <c r="B32" i="1"/>
  <c r="E32" i="1"/>
  <c r="C31" i="1"/>
  <c r="B31" i="1"/>
  <c r="E31" i="1"/>
  <c r="S46" i="1"/>
  <c r="S44" i="1"/>
  <c r="R39" i="1"/>
  <c r="Q39" i="1"/>
  <c r="T39" i="1"/>
  <c r="T38" i="1"/>
  <c r="R37" i="1"/>
  <c r="Q37" i="1"/>
  <c r="T37" i="1"/>
  <c r="I35" i="1"/>
  <c r="H35" i="1"/>
  <c r="K35" i="1"/>
  <c r="I44" i="1"/>
  <c r="H44" i="1"/>
  <c r="K44" i="1"/>
  <c r="I34" i="1"/>
  <c r="H34" i="1"/>
  <c r="K34" i="1"/>
  <c r="I43" i="1"/>
  <c r="H43" i="1"/>
  <c r="K43" i="1"/>
  <c r="K33" i="1"/>
  <c r="K42" i="1"/>
  <c r="I32" i="1"/>
  <c r="H32" i="1"/>
  <c r="K32" i="1"/>
  <c r="I41" i="1"/>
  <c r="H41" i="1"/>
  <c r="I31" i="1"/>
  <c r="H31" i="1"/>
  <c r="K31" i="1"/>
  <c r="I40" i="1"/>
  <c r="H40" i="1"/>
  <c r="K40" i="1"/>
  <c r="I26" i="1"/>
  <c r="H26" i="1"/>
  <c r="K26" i="1"/>
  <c r="C26" i="1"/>
  <c r="B26" i="1"/>
  <c r="E26" i="1"/>
  <c r="I25" i="1"/>
  <c r="H25" i="1"/>
  <c r="K25" i="1"/>
  <c r="C25" i="1"/>
  <c r="B25" i="1"/>
  <c r="E25" i="1"/>
  <c r="K24" i="1"/>
  <c r="E24" i="1"/>
  <c r="I23" i="1"/>
  <c r="H23" i="1"/>
  <c r="K23" i="1"/>
  <c r="C23" i="1"/>
  <c r="B23" i="1"/>
  <c r="E23" i="1"/>
  <c r="I22" i="1"/>
  <c r="H22" i="1"/>
  <c r="K22" i="1"/>
  <c r="C22" i="1"/>
  <c r="B22" i="1"/>
  <c r="E22" i="1"/>
  <c r="C17" i="1"/>
  <c r="B17" i="1"/>
  <c r="E17" i="1"/>
  <c r="C16" i="1"/>
  <c r="B16" i="1"/>
  <c r="E16" i="1"/>
  <c r="E15" i="1"/>
  <c r="C14" i="1"/>
  <c r="B14" i="1"/>
  <c r="E14" i="1"/>
  <c r="C13" i="1"/>
  <c r="B13" i="1"/>
  <c r="C9" i="1"/>
  <c r="B9" i="1"/>
  <c r="E9" i="1"/>
  <c r="C8" i="1"/>
  <c r="B8" i="1"/>
  <c r="O7" i="1"/>
  <c r="N7" i="1"/>
  <c r="Q7" i="1"/>
  <c r="E7" i="1"/>
  <c r="O6" i="1"/>
  <c r="N6" i="1"/>
  <c r="Q6" i="1"/>
  <c r="C6" i="1"/>
  <c r="C4" i="1"/>
  <c r="C3" i="1"/>
  <c r="B6" i="1"/>
  <c r="E6" i="1"/>
  <c r="Q5" i="1"/>
  <c r="C5" i="1"/>
  <c r="O4" i="1"/>
  <c r="N4" i="1"/>
  <c r="Q4" i="1"/>
  <c r="O3" i="1"/>
  <c r="N3" i="1"/>
  <c r="Q3" i="1"/>
  <c r="K41" i="1"/>
  <c r="E13" i="1"/>
  <c r="E8" i="1"/>
  <c r="B4" i="1"/>
  <c r="B5" i="1"/>
  <c r="E5" i="1"/>
  <c r="E4" i="1"/>
  <c r="B3" i="1"/>
  <c r="E3" i="1"/>
  <c r="K49" i="1" l="1"/>
  <c r="K52" i="1"/>
  <c r="K50" i="1"/>
  <c r="K53" i="1"/>
  <c r="E44" i="1"/>
</calcChain>
</file>

<file path=xl/sharedStrings.xml><?xml version="1.0" encoding="utf-8"?>
<sst xmlns="http://schemas.openxmlformats.org/spreadsheetml/2006/main" count="278" uniqueCount="141">
  <si>
    <t>SO-50</t>
  </si>
  <si>
    <t>AO-91</t>
  </si>
  <si>
    <t>阶段</t>
  </si>
  <si>
    <t>上行链路</t>
  </si>
  <si>
    <t>下行链路</t>
  </si>
  <si>
    <t>亚音</t>
  </si>
  <si>
    <t>差频</t>
  </si>
  <si>
    <r>
      <rPr>
        <sz val="11"/>
        <color theme="1"/>
        <rFont val="等线"/>
        <charset val="134"/>
        <scheme val="minor"/>
      </rPr>
      <t>注意：差频一栏中，带有-，表明设置下差。所有频率单位均为</t>
    </r>
    <r>
      <rPr>
        <sz val="11"/>
        <color rgb="FFFF0000"/>
        <rFont val="等线"/>
        <charset val="134"/>
        <scheme val="minor"/>
      </rPr>
      <t>MHz（兆赫兹）</t>
    </r>
  </si>
  <si>
    <t>OPEN-1</t>
  </si>
  <si>
    <t>其余AO系列卫星均为设置上差。下行链路为您设置的接收频率</t>
  </si>
  <si>
    <t>AOS-1</t>
  </si>
  <si>
    <r>
      <rPr>
        <sz val="11"/>
        <rFont val="等线"/>
        <charset val="134"/>
        <scheme val="minor"/>
      </rPr>
      <t>本表针对FM卫星，按照</t>
    </r>
    <r>
      <rPr>
        <b/>
        <sz val="11"/>
        <rFont val="等线"/>
        <charset val="134"/>
        <scheme val="minor"/>
      </rPr>
      <t>频率步进规则</t>
    </r>
    <r>
      <rPr>
        <sz val="11"/>
        <rFont val="等线"/>
        <charset val="134"/>
        <scheme val="minor"/>
      </rPr>
      <t>制作。</t>
    </r>
  </si>
  <si>
    <t>AOS-2</t>
  </si>
  <si>
    <t>将单元格格式设置成4位小数，即可显示全部数字（已设）</t>
  </si>
  <si>
    <t>OPEN-2</t>
  </si>
  <si>
    <t>SO-50卫星的OPEN阶段为转发器激活之用 若转发器已激活 可跳过本阶段</t>
  </si>
  <si>
    <t>LOS-1</t>
  </si>
  <si>
    <t>两个OPEN分别对应SO-50出现和过顶，您可根据需要发射激活亚音</t>
  </si>
  <si>
    <t>LOS-2</t>
  </si>
  <si>
    <t>PO-101按照时间表计划开启转发器，请关注官方发布的时间表</t>
  </si>
  <si>
    <t>ISS-FM转发器的开启请关注最新动态，在遇到SSTV活动等情况下可能关闭</t>
  </si>
  <si>
    <t>AO-91卫星目前因电池故障，只能在日光下提供转发，可能突然关机</t>
  </si>
  <si>
    <t>另：其余常用卫星下行</t>
  </si>
  <si>
    <t>国际空间站天地通联上行</t>
  </si>
  <si>
    <t>中国空间站（CSS）已完成业余载荷频率协调，本次更新将其添加进入</t>
  </si>
  <si>
    <t>Fox1-Cliff（AO-95）</t>
  </si>
  <si>
    <t>ITU1</t>
  </si>
  <si>
    <t>截至目前，CSS的业余载荷还并未投入使用，请关注最新消息</t>
  </si>
  <si>
    <t>ISS SSTV&amp;Voice</t>
  </si>
  <si>
    <t>ITU2</t>
  </si>
  <si>
    <t>ISS Digipeater</t>
  </si>
  <si>
    <t>ITU3</t>
  </si>
  <si>
    <t>请关注最新信息以了解哪些卫星的转发器在何时处于可用状态。</t>
  </si>
  <si>
    <t>NOAA 15</t>
  </si>
  <si>
    <t>请勿干扰地面与ISS的正常通联</t>
  </si>
  <si>
    <t>PO-101</t>
  </si>
  <si>
    <t>NOAA 18</t>
  </si>
  <si>
    <t>欢迎使用此表格，如有不足及错误之处敬请指出，73。DE BH8PHG</t>
  </si>
  <si>
    <t>NOAA 19</t>
  </si>
  <si>
    <t>GreenCube (IO-117)</t>
  </si>
  <si>
    <t>频率步进规则</t>
  </si>
  <si>
    <t>LEDSAT上行</t>
  </si>
  <si>
    <t>U下行</t>
  </si>
  <si>
    <t>LEDSAT下行</t>
  </si>
  <si>
    <t>AOS1</t>
  </si>
  <si>
    <t>U+0.01MHz</t>
  </si>
  <si>
    <t>V-0.0025MHz</t>
  </si>
  <si>
    <t>ASRTU-1</t>
  </si>
  <si>
    <t>ARISS-FM转发器（ISS）</t>
  </si>
  <si>
    <t>AOS2</t>
  </si>
  <si>
    <t>U+0.005MHz</t>
  </si>
  <si>
    <t>SATALLITE</t>
  </si>
  <si>
    <t>U+0MHz</t>
  </si>
  <si>
    <t>V-0MHz</t>
  </si>
  <si>
    <t>CSS其余频率</t>
  </si>
  <si>
    <t>LOS1</t>
  </si>
  <si>
    <t>U-0.005MHz</t>
  </si>
  <si>
    <t>V+0.0025MHz</t>
  </si>
  <si>
    <t>CSS Crew Voice V/V 上行</t>
  </si>
  <si>
    <t>LOS2</t>
  </si>
  <si>
    <t>U-0.01MHz</t>
  </si>
  <si>
    <t>ISS-FM</t>
  </si>
  <si>
    <t>CSS Crew Voice V/V 下行</t>
  </si>
  <si>
    <t>V下行</t>
  </si>
  <si>
    <t>CSS Crew Voice U/U 上行</t>
  </si>
  <si>
    <t>CSS Crew Voice U/U 下行</t>
  </si>
  <si>
    <t>CSS DigiRepeater(APRS) V</t>
  </si>
  <si>
    <t>U-0MHz</t>
  </si>
  <si>
    <t>V+0MHz</t>
  </si>
  <si>
    <t>CSS DigiRepeater(APRS) U</t>
  </si>
  <si>
    <r>
      <rPr>
        <sz val="11"/>
        <color theme="1"/>
        <rFont val="等线"/>
        <charset val="134"/>
        <scheme val="minor"/>
      </rPr>
      <t>CSS-FM转发器（CSS）</t>
    </r>
    <r>
      <rPr>
        <sz val="11"/>
        <color rgb="FFFF0000"/>
        <rFont val="等线"/>
        <charset val="134"/>
        <scheme val="minor"/>
      </rPr>
      <t>U/V</t>
    </r>
  </si>
  <si>
    <r>
      <rPr>
        <sz val="11"/>
        <color theme="1"/>
        <rFont val="等线"/>
        <charset val="134"/>
        <scheme val="minor"/>
      </rPr>
      <t>CSS-FM转发器（CSS）</t>
    </r>
    <r>
      <rPr>
        <sz val="11"/>
        <color rgb="FFFF0000"/>
        <rFont val="等线"/>
        <charset val="134"/>
        <scheme val="minor"/>
      </rPr>
      <t xml:space="preserve">V/U                               </t>
    </r>
  </si>
  <si>
    <t>CSS SSTV/数字图像 V1</t>
  </si>
  <si>
    <t>CSS SSTV/数字图像 V2</t>
  </si>
  <si>
    <t>TBD</t>
  </si>
  <si>
    <t>CSS SSTV/数字图像 U1</t>
  </si>
  <si>
    <t>CSS SSTV/数字图像 U2</t>
  </si>
  <si>
    <t>CSS-FM</t>
  </si>
  <si>
    <t>Crew Voice可能为天地通话时使用的上下行频率</t>
  </si>
  <si>
    <t>与语音转发器上行频率不同！</t>
  </si>
  <si>
    <t>如非允许请勿在Crew Voice上行发射</t>
  </si>
  <si>
    <t>*TBD=To be determined/待定</t>
  </si>
  <si>
    <t>AOS</t>
  </si>
  <si>
    <t>无亚音</t>
  </si>
  <si>
    <t>ISS APRS</t>
  </si>
  <si>
    <t>LOS</t>
  </si>
  <si>
    <t>感谢以下HAM为本表更新提供信息（排名不分先后）：</t>
  </si>
  <si>
    <t>BI7MPS（LilacSat-2、CAS-5A）</t>
  </si>
  <si>
    <t>ISS SSTV</t>
  </si>
  <si>
    <t>BG7XWF（UVSQ-SAT）</t>
  </si>
  <si>
    <t>BH7GUL、BI4IVM、BG7XWF（Tevel2-7）</t>
  </si>
  <si>
    <t>BI4PYM (修正多普勒、添加ISS天地上行、LEDSAT、InspireSat-7)</t>
  </si>
  <si>
    <t>BI1QGX（HADES-D、AO-92）</t>
  </si>
  <si>
    <t>快速寻找卫星</t>
  </si>
  <si>
    <t>备注</t>
  </si>
  <si>
    <t>AO-27</t>
  </si>
  <si>
    <t>X</t>
  </si>
  <si>
    <t>*</t>
  </si>
  <si>
    <t>UVSQ-SAT</t>
  </si>
  <si>
    <t>LilacSat-2（紫丁香二号）</t>
  </si>
  <si>
    <t>ARISS-FM</t>
  </si>
  <si>
    <t>CSS</t>
  </si>
  <si>
    <t>CAS-5A（FO-118）</t>
  </si>
  <si>
    <t>Tevel Sat 2-7</t>
  </si>
  <si>
    <t>InspireSat-7</t>
  </si>
  <si>
    <t>HADES-D</t>
  </si>
  <si>
    <t>AO-92</t>
  </si>
  <si>
    <t>2023/5/19 Ver14：BH7GUL通告Tevel卫星发射，与BI4IVM证实后更新Tevel卫星相关信息，与BG7XWF确认轨道高度信息。添加快速寻找卫星功能，添加ChangeLog</t>
  </si>
  <si>
    <t>2023/9/9 Ver15：BI4PYM修正多普勒参数、添加ISS天地上行、LEDSAT、GreenCube (IO-117)信息，添加ISS数字转发器和SSTV下行多普勒，确认PSAT-2再入，删除PSAT-2相关信息</t>
  </si>
  <si>
    <t>2023/10/1 Ver17：BI4PYM添加InspireSat-7</t>
  </si>
  <si>
    <t>2023/12/21 Ver18：BI1QGX添加HADES-D、AO-92，添加CAS-5A卫星相关信息</t>
  </si>
  <si>
    <t>X</t>
    <phoneticPr fontId="7" type="noConversion"/>
  </si>
  <si>
    <t>2024/11/05 Ver19：BG7QIW BG5BTK 增加AO-123(ASRTU-1)，删除AO-92、AO-27、INSPSAT7、紫丁香2号、Tevel、CAS-5A、HADES-D、UVSQ相关信息</t>
    <phoneticPr fontId="7" type="noConversion"/>
  </si>
  <si>
    <t>无</t>
    <phoneticPr fontId="7" type="noConversion"/>
  </si>
  <si>
    <t>2025/1/23 Ver20：BG7QIW 添加HADES-R</t>
    <phoneticPr fontId="7" type="noConversion"/>
  </si>
  <si>
    <t>HADES-R</t>
  </si>
  <si>
    <t>HADES-B</t>
  </si>
  <si>
    <t xml:space="preserve">HADES-R                          </t>
  </si>
  <si>
    <t>ASRTU-1/RS64S（AO-123）</t>
  </si>
  <si>
    <t>FOX-1B（AO-91）</t>
  </si>
  <si>
    <t>DIWATA-2B（PO-101）</t>
  </si>
  <si>
    <t>BG7QIW (HADES-R)</t>
  </si>
  <si>
    <t>BG7QIW、BG5BTK（AO-123(ASRTU-1)，删除AO-92、AO-27、INSPSAT7、紫丁香2号、Tevel、CAS-5A、HADES-D、UVSQ相关信息）</t>
  </si>
  <si>
    <t>ID:56992</t>
  </si>
  <si>
    <t>ID:61781</t>
  </si>
  <si>
    <t>ID:43678</t>
  </si>
  <si>
    <t>ID:27607</t>
  </si>
  <si>
    <t>ID:暂无</t>
  </si>
  <si>
    <t>ID:25544</t>
  </si>
  <si>
    <t>ID:48274</t>
  </si>
  <si>
    <t>ID:43017</t>
  </si>
  <si>
    <t>BG7QIW (HADES-B，添加常用卫星ID)</t>
  </si>
  <si>
    <t xml:space="preserve">HADES-B（SO-120）[备用上行，已激活]  </t>
    <phoneticPr fontId="7" type="noConversion"/>
  </si>
  <si>
    <t>HADES-B（SO-120）[主要上行，未激活]</t>
    <phoneticPr fontId="7" type="noConversion"/>
  </si>
  <si>
    <t>IO-86</t>
    <phoneticPr fontId="7" type="noConversion"/>
  </si>
  <si>
    <t>ID:40931</t>
    <phoneticPr fontId="7" type="noConversion"/>
  </si>
  <si>
    <t xml:space="preserve">LAPAN-A2（IO-86）[赤道30°以内可用]  </t>
    <phoneticPr fontId="7" type="noConversion"/>
  </si>
  <si>
    <t>BH7FBP（添加IO-86）</t>
    <phoneticPr fontId="7" type="noConversion"/>
  </si>
  <si>
    <t>2025/1/29 Ver21: BG7QIW 添加HADES-B，添加常用卫星ID</t>
    <phoneticPr fontId="7" type="noConversion"/>
  </si>
  <si>
    <t>Version 22 Built in 2025/02/07</t>
    <phoneticPr fontId="7" type="noConversion"/>
  </si>
  <si>
    <t>2025/02/07 Ver22: BH7FBP（添加IO-86）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</si>
</sst>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000_ "/>
    <numFmt numFmtId="178" formatCode="0.0000_ "/>
    <numFmt numFmtId="179" formatCode="0.000_ "/>
  </numFmts>
  <fonts count="10" x14ac:knownFonts="1">
    <font>
      <sz val="11"/>
      <color theme="1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/>
    <xf numFmtId="14" fontId="0" fillId="0" borderId="1" xfId="0" applyNumberFormat="1" applyBorder="1"/>
    <xf numFmtId="0" fontId="0" fillId="0" borderId="0" xfId="0" applyFont="1"/>
    <xf numFmtId="0" fontId="0" fillId="0" borderId="0" xfId="0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76" fontId="0" fillId="0" borderId="2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176" fontId="0" fillId="0" borderId="2" xfId="0" applyNumberForma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179" fontId="0" fillId="0" borderId="0" xfId="0" applyNumberFormat="1"/>
    <xf numFmtId="178" fontId="0" fillId="0" borderId="0" xfId="0" applyNumberFormat="1"/>
    <xf numFmtId="177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Border="1" applyAlignment="1">
      <alignment horizont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2" fillId="0" borderId="2" xfId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tabSelected="1" topLeftCell="A22" zoomScale="85" zoomScaleNormal="85" workbookViewId="0">
      <selection activeCell="G50" sqref="G50"/>
    </sheetView>
  </sheetViews>
  <sheetFormatPr defaultColWidth="9.06640625" defaultRowHeight="13.9" x14ac:dyDescent="0.4"/>
  <cols>
    <col min="1" max="1" width="12.3984375" customWidth="1"/>
    <col min="2" max="3" width="11.6640625" customWidth="1"/>
    <col min="5" max="5" width="11.6640625" customWidth="1"/>
    <col min="6" max="6" width="10.33203125" customWidth="1"/>
    <col min="8" max="8" width="11.265625" customWidth="1"/>
    <col min="9" max="9" width="11.3984375" customWidth="1"/>
    <col min="11" max="11" width="11.265625" customWidth="1"/>
    <col min="12" max="12" width="10.73046875" customWidth="1"/>
    <col min="13" max="13" width="11.73046875" customWidth="1"/>
    <col min="14" max="14" width="10" customWidth="1"/>
    <col min="15" max="15" width="10.33203125" customWidth="1"/>
    <col min="16" max="16" width="10" customWidth="1"/>
    <col min="17" max="17" width="13.1328125" customWidth="1"/>
    <col min="18" max="18" width="11.73046875" customWidth="1"/>
    <col min="19" max="19" width="12" customWidth="1"/>
    <col min="20" max="21" width="9.3984375" customWidth="1"/>
  </cols>
  <sheetData>
    <row r="1" spans="1:18" x14ac:dyDescent="0.4">
      <c r="A1" s="44" t="s">
        <v>0</v>
      </c>
      <c r="B1" s="44"/>
      <c r="C1" s="44"/>
      <c r="D1" s="44"/>
      <c r="E1" s="44"/>
      <c r="M1" s="44" t="s">
        <v>119</v>
      </c>
      <c r="N1" s="44"/>
      <c r="O1" s="44"/>
      <c r="P1" s="44"/>
      <c r="Q1" s="44"/>
    </row>
    <row r="2" spans="1:18" x14ac:dyDescent="0.4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G2" s="45" t="s">
        <v>7</v>
      </c>
      <c r="H2" s="45"/>
      <c r="I2" s="45"/>
      <c r="J2" s="45"/>
      <c r="K2" s="45"/>
      <c r="M2" s="5" t="s">
        <v>2</v>
      </c>
      <c r="N2" s="5" t="s">
        <v>3</v>
      </c>
      <c r="O2" s="5" t="s">
        <v>4</v>
      </c>
      <c r="P2" s="5" t="s">
        <v>5</v>
      </c>
      <c r="Q2" s="5" t="s">
        <v>6</v>
      </c>
    </row>
    <row r="3" spans="1:18" x14ac:dyDescent="0.4">
      <c r="A3" s="5" t="s">
        <v>8</v>
      </c>
      <c r="B3" s="4">
        <f>B4</f>
        <v>145.8475</v>
      </c>
      <c r="C3" s="4">
        <f>C4</f>
        <v>436.80500000000001</v>
      </c>
      <c r="D3" s="7">
        <v>74.400000000000006</v>
      </c>
      <c r="E3" s="8">
        <f>B3-C3</f>
        <v>-290.95749999999998</v>
      </c>
      <c r="G3" s="45" t="s">
        <v>9</v>
      </c>
      <c r="H3" s="45"/>
      <c r="I3" s="45"/>
      <c r="J3" s="45"/>
      <c r="K3" s="45"/>
      <c r="M3" s="5" t="s">
        <v>10</v>
      </c>
      <c r="N3" s="4">
        <f>N5-0.01</f>
        <v>435.24</v>
      </c>
      <c r="O3" s="4">
        <f>O5+0.0025</f>
        <v>145.96250000000001</v>
      </c>
      <c r="P3" s="7">
        <v>67</v>
      </c>
      <c r="Q3" s="8">
        <f>N3-O3</f>
        <v>289.27750000000003</v>
      </c>
    </row>
    <row r="4" spans="1:18" x14ac:dyDescent="0.4">
      <c r="A4" s="5" t="s">
        <v>10</v>
      </c>
      <c r="B4" s="4">
        <f>B6-0.0025</f>
        <v>145.8475</v>
      </c>
      <c r="C4" s="4">
        <f>C6+0.01</f>
        <v>436.80500000000001</v>
      </c>
      <c r="D4" s="7">
        <v>67</v>
      </c>
      <c r="E4" s="8">
        <f t="shared" ref="E4:E9" si="0">B4-C4</f>
        <v>-290.95749999999998</v>
      </c>
      <c r="G4" s="46" t="s">
        <v>11</v>
      </c>
      <c r="H4" s="46"/>
      <c r="I4" s="46"/>
      <c r="J4" s="46"/>
      <c r="K4" s="46"/>
      <c r="M4" s="5" t="s">
        <v>12</v>
      </c>
      <c r="N4" s="4">
        <f>N5-0.005</f>
        <v>435.245</v>
      </c>
      <c r="O4" s="4">
        <f>O5+0.0025</f>
        <v>145.96250000000001</v>
      </c>
      <c r="P4" s="7">
        <v>67</v>
      </c>
      <c r="Q4" s="8">
        <f t="shared" ref="Q4:Q7" si="1">N4-O4</f>
        <v>289.28250000000003</v>
      </c>
    </row>
    <row r="5" spans="1:18" x14ac:dyDescent="0.4">
      <c r="A5" s="5" t="s">
        <v>12</v>
      </c>
      <c r="B5" s="4">
        <f>B6-0.0025</f>
        <v>145.8475</v>
      </c>
      <c r="C5" s="4">
        <f>C6+0.005</f>
        <v>436.8</v>
      </c>
      <c r="D5" s="7">
        <v>67</v>
      </c>
      <c r="E5" s="8">
        <f t="shared" si="0"/>
        <v>-290.95249999999999</v>
      </c>
      <c r="G5" s="45" t="s">
        <v>13</v>
      </c>
      <c r="H5" s="45"/>
      <c r="I5" s="45"/>
      <c r="J5" s="45"/>
      <c r="K5" s="45"/>
      <c r="M5" s="9" t="s">
        <v>1</v>
      </c>
      <c r="N5" s="10">
        <v>435.25</v>
      </c>
      <c r="O5" s="10">
        <v>145.96</v>
      </c>
      <c r="P5" s="11">
        <v>67</v>
      </c>
      <c r="Q5" s="12">
        <f t="shared" si="1"/>
        <v>289.28999999999996</v>
      </c>
    </row>
    <row r="6" spans="1:18" x14ac:dyDescent="0.4">
      <c r="A6" s="5" t="s">
        <v>14</v>
      </c>
      <c r="B6" s="4">
        <f>B7</f>
        <v>145.85</v>
      </c>
      <c r="C6" s="4">
        <f>C7</f>
        <v>436.79500000000002</v>
      </c>
      <c r="D6" s="7">
        <v>74.400000000000006</v>
      </c>
      <c r="E6" s="8">
        <f t="shared" si="0"/>
        <v>-290.94500000000005</v>
      </c>
      <c r="G6" s="45" t="s">
        <v>15</v>
      </c>
      <c r="H6" s="45"/>
      <c r="I6" s="45"/>
      <c r="J6" s="45"/>
      <c r="K6" s="45"/>
      <c r="M6" s="5" t="s">
        <v>16</v>
      </c>
      <c r="N6" s="4">
        <f>N5+0.005</f>
        <v>435.255</v>
      </c>
      <c r="O6" s="4">
        <f>O5-0.0025</f>
        <v>145.95750000000001</v>
      </c>
      <c r="P6" s="7">
        <v>67</v>
      </c>
      <c r="Q6" s="8">
        <f t="shared" si="1"/>
        <v>289.29750000000001</v>
      </c>
    </row>
    <row r="7" spans="1:18" x14ac:dyDescent="0.4">
      <c r="A7" s="9" t="s">
        <v>0</v>
      </c>
      <c r="B7" s="10">
        <v>145.85</v>
      </c>
      <c r="C7" s="10">
        <v>436.79500000000002</v>
      </c>
      <c r="D7" s="11">
        <v>67</v>
      </c>
      <c r="E7" s="12">
        <f t="shared" si="0"/>
        <v>-290.94500000000005</v>
      </c>
      <c r="G7" s="45" t="s">
        <v>17</v>
      </c>
      <c r="H7" s="45"/>
      <c r="I7" s="45"/>
      <c r="J7" s="45"/>
      <c r="K7" s="45"/>
      <c r="M7" s="5" t="s">
        <v>18</v>
      </c>
      <c r="N7" s="4">
        <f>N5+0.01</f>
        <v>435.26</v>
      </c>
      <c r="O7" s="4">
        <f>O5-0.0025</f>
        <v>145.95750000000001</v>
      </c>
      <c r="P7" s="7">
        <v>67</v>
      </c>
      <c r="Q7" s="8">
        <f t="shared" si="1"/>
        <v>289.30250000000001</v>
      </c>
    </row>
    <row r="8" spans="1:18" x14ac:dyDescent="0.4">
      <c r="A8" s="13" t="s">
        <v>16</v>
      </c>
      <c r="B8" s="4">
        <f>B7+0.0025</f>
        <v>145.85249999999999</v>
      </c>
      <c r="C8" s="4">
        <f>C7-0.005</f>
        <v>436.79</v>
      </c>
      <c r="D8" s="7">
        <v>67</v>
      </c>
      <c r="E8" s="8">
        <f t="shared" si="0"/>
        <v>-290.9375</v>
      </c>
      <c r="G8" s="6" t="s">
        <v>19</v>
      </c>
      <c r="H8" s="6"/>
      <c r="I8" s="6"/>
      <c r="J8" s="6"/>
      <c r="K8" s="6"/>
      <c r="M8" t="s">
        <v>130</v>
      </c>
      <c r="N8" s="14"/>
      <c r="O8" s="14"/>
    </row>
    <row r="9" spans="1:18" x14ac:dyDescent="0.4">
      <c r="A9" s="13" t="s">
        <v>18</v>
      </c>
      <c r="B9" s="4">
        <f>B7+0.0025</f>
        <v>145.85249999999999</v>
      </c>
      <c r="C9" s="4">
        <f>C7-0.01</f>
        <v>436.78500000000003</v>
      </c>
      <c r="D9" s="7">
        <v>67</v>
      </c>
      <c r="E9" s="8">
        <f t="shared" si="0"/>
        <v>-290.9325</v>
      </c>
      <c r="G9" s="6" t="s">
        <v>20</v>
      </c>
      <c r="H9" s="6"/>
      <c r="I9" s="6"/>
      <c r="J9" s="6"/>
      <c r="K9" s="6"/>
    </row>
    <row r="10" spans="1:18" x14ac:dyDescent="0.4">
      <c r="A10" t="s">
        <v>126</v>
      </c>
      <c r="B10" s="14"/>
      <c r="C10" s="14"/>
      <c r="G10" s="6" t="s">
        <v>21</v>
      </c>
      <c r="H10" s="6"/>
      <c r="I10" s="6"/>
      <c r="J10" s="6"/>
      <c r="K10" s="6"/>
      <c r="M10" s="44" t="s">
        <v>22</v>
      </c>
      <c r="N10" s="44"/>
      <c r="O10" s="44"/>
      <c r="Q10" s="47" t="s">
        <v>23</v>
      </c>
      <c r="R10" s="47"/>
    </row>
    <row r="11" spans="1:18" x14ac:dyDescent="0.4">
      <c r="A11" s="44" t="s">
        <v>120</v>
      </c>
      <c r="B11" s="44"/>
      <c r="C11" s="44"/>
      <c r="D11" s="44"/>
      <c r="E11" s="44"/>
      <c r="G11" s="6" t="s">
        <v>24</v>
      </c>
      <c r="H11" s="6"/>
      <c r="I11" s="6"/>
      <c r="J11" s="6"/>
      <c r="M11" s="44" t="s">
        <v>25</v>
      </c>
      <c r="N11" s="44"/>
      <c r="O11" s="20">
        <v>145.91999999999999</v>
      </c>
      <c r="Q11" s="13" t="s">
        <v>26</v>
      </c>
      <c r="R11" s="21">
        <v>145.19999999999999</v>
      </c>
    </row>
    <row r="12" spans="1:18" x14ac:dyDescent="0.4">
      <c r="A12" s="5" t="s">
        <v>2</v>
      </c>
      <c r="B12" s="5" t="s">
        <v>3</v>
      </c>
      <c r="C12" s="5" t="s">
        <v>4</v>
      </c>
      <c r="D12" s="5" t="s">
        <v>5</v>
      </c>
      <c r="E12" s="5" t="s">
        <v>6</v>
      </c>
      <c r="G12" s="6" t="s">
        <v>27</v>
      </c>
      <c r="M12" s="44" t="s">
        <v>28</v>
      </c>
      <c r="N12" s="44"/>
      <c r="O12" s="20">
        <v>145.80000000000001</v>
      </c>
      <c r="Q12" s="13" t="s">
        <v>29</v>
      </c>
      <c r="R12" s="21">
        <v>144.49</v>
      </c>
    </row>
    <row r="13" spans="1:18" x14ac:dyDescent="0.4">
      <c r="A13" s="15" t="s">
        <v>10</v>
      </c>
      <c r="B13" s="4">
        <f>B15-0.01</f>
        <v>437.49</v>
      </c>
      <c r="C13" s="4">
        <f>C15+0.0025</f>
        <v>145.9025</v>
      </c>
      <c r="D13" s="5">
        <v>141.30000000000001</v>
      </c>
      <c r="E13" s="4">
        <f>B13-C13</f>
        <v>291.58749999999998</v>
      </c>
      <c r="G13" s="16"/>
      <c r="M13" s="44" t="s">
        <v>30</v>
      </c>
      <c r="N13" s="44"/>
      <c r="O13" s="4">
        <v>145.82499999999999</v>
      </c>
      <c r="Q13" s="13" t="s">
        <v>31</v>
      </c>
      <c r="R13" s="21">
        <v>144.49</v>
      </c>
    </row>
    <row r="14" spans="1:18" x14ac:dyDescent="0.4">
      <c r="A14" s="13" t="s">
        <v>12</v>
      </c>
      <c r="B14" s="4">
        <f>B15-0.005</f>
        <v>437.495</v>
      </c>
      <c r="C14" s="4">
        <f>C15+0.0025</f>
        <v>145.9025</v>
      </c>
      <c r="D14" s="5">
        <v>141.30000000000001</v>
      </c>
      <c r="E14" s="4">
        <f t="shared" ref="E14:E17" si="2">B14-C14</f>
        <v>291.59249999999997</v>
      </c>
      <c r="G14" s="6" t="s">
        <v>32</v>
      </c>
      <c r="M14" s="44" t="s">
        <v>33</v>
      </c>
      <c r="N14" s="44"/>
      <c r="O14" s="20">
        <v>137.62</v>
      </c>
      <c r="Q14" s="48" t="s">
        <v>34</v>
      </c>
      <c r="R14" s="49"/>
    </row>
    <row r="15" spans="1:18" x14ac:dyDescent="0.4">
      <c r="A15" s="17" t="s">
        <v>35</v>
      </c>
      <c r="B15" s="10">
        <v>437.5</v>
      </c>
      <c r="C15" s="10">
        <v>145.9</v>
      </c>
      <c r="D15" s="9">
        <v>141.30000000000001</v>
      </c>
      <c r="E15" s="10">
        <f t="shared" si="2"/>
        <v>291.60000000000002</v>
      </c>
      <c r="M15" s="44" t="s">
        <v>36</v>
      </c>
      <c r="N15" s="44"/>
      <c r="O15" s="20">
        <v>137.91249999999999</v>
      </c>
    </row>
    <row r="16" spans="1:18" x14ac:dyDescent="0.4">
      <c r="A16" s="13" t="s">
        <v>16</v>
      </c>
      <c r="B16" s="4">
        <f>B15+0.005</f>
        <v>437.505</v>
      </c>
      <c r="C16" s="4">
        <f>C15-0.0025</f>
        <v>145.89750000000001</v>
      </c>
      <c r="D16" s="5">
        <v>141.30000000000001</v>
      </c>
      <c r="E16" s="4">
        <f t="shared" si="2"/>
        <v>291.60749999999996</v>
      </c>
      <c r="G16" s="6" t="s">
        <v>37</v>
      </c>
      <c r="M16" s="44" t="s">
        <v>38</v>
      </c>
      <c r="N16" s="44"/>
      <c r="O16" s="20">
        <v>137.1</v>
      </c>
    </row>
    <row r="17" spans="1:19" x14ac:dyDescent="0.4">
      <c r="A17" s="13" t="s">
        <v>18</v>
      </c>
      <c r="B17" s="4">
        <f>B15+0.01</f>
        <v>437.51</v>
      </c>
      <c r="C17" s="4">
        <f>C15-0.0025</f>
        <v>145.89750000000001</v>
      </c>
      <c r="D17" s="5">
        <v>141.30000000000001</v>
      </c>
      <c r="E17" s="4">
        <f t="shared" si="2"/>
        <v>291.61249999999995</v>
      </c>
      <c r="M17" s="44" t="s">
        <v>39</v>
      </c>
      <c r="N17" s="44"/>
      <c r="O17" s="4">
        <v>435.31</v>
      </c>
      <c r="Q17" s="50" t="s">
        <v>40</v>
      </c>
      <c r="R17" s="50"/>
      <c r="S17" s="50"/>
    </row>
    <row r="18" spans="1:19" x14ac:dyDescent="0.4">
      <c r="A18" t="s">
        <v>125</v>
      </c>
      <c r="M18" s="44" t="s">
        <v>41</v>
      </c>
      <c r="N18" s="44"/>
      <c r="O18" s="4">
        <v>435.31</v>
      </c>
      <c r="Q18" s="44" t="s">
        <v>42</v>
      </c>
      <c r="R18" s="44"/>
      <c r="S18" s="44"/>
    </row>
    <row r="19" spans="1:19" x14ac:dyDescent="0.4">
      <c r="F19" s="18"/>
      <c r="M19" s="44" t="s">
        <v>43</v>
      </c>
      <c r="N19" s="44"/>
      <c r="O19" s="4">
        <v>435.19</v>
      </c>
      <c r="Q19" s="24" t="s">
        <v>44</v>
      </c>
      <c r="R19" s="24" t="s">
        <v>45</v>
      </c>
      <c r="S19" s="24" t="s">
        <v>46</v>
      </c>
    </row>
    <row r="20" spans="1:19" x14ac:dyDescent="0.4">
      <c r="A20" s="51" t="s">
        <v>118</v>
      </c>
      <c r="B20" s="44"/>
      <c r="C20" s="44"/>
      <c r="D20" s="44"/>
      <c r="E20" s="44"/>
      <c r="F20" s="19"/>
      <c r="G20" s="44" t="s">
        <v>48</v>
      </c>
      <c r="H20" s="44"/>
      <c r="I20" s="44"/>
      <c r="J20" s="44"/>
      <c r="K20" s="44"/>
      <c r="Q20" s="25" t="s">
        <v>49</v>
      </c>
      <c r="R20" s="25" t="s">
        <v>50</v>
      </c>
      <c r="S20" s="25" t="s">
        <v>46</v>
      </c>
    </row>
    <row r="21" spans="1:19" x14ac:dyDescent="0.4">
      <c r="A21" s="5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19"/>
      <c r="G21" s="5" t="s">
        <v>2</v>
      </c>
      <c r="H21" s="5" t="s">
        <v>3</v>
      </c>
      <c r="I21" s="5" t="s">
        <v>4</v>
      </c>
      <c r="J21" s="5" t="s">
        <v>5</v>
      </c>
      <c r="K21" s="5" t="s">
        <v>6</v>
      </c>
      <c r="Q21" s="25" t="s">
        <v>51</v>
      </c>
      <c r="R21" s="25" t="s">
        <v>52</v>
      </c>
      <c r="S21" s="25" t="s">
        <v>53</v>
      </c>
    </row>
    <row r="22" spans="1:19" x14ac:dyDescent="0.4">
      <c r="A22" s="5" t="s">
        <v>10</v>
      </c>
      <c r="B22" s="4">
        <f>B24-0.0025</f>
        <v>145.8475</v>
      </c>
      <c r="C22" s="4">
        <f>C24+0.01</f>
        <v>435.40999999999997</v>
      </c>
      <c r="D22" s="7">
        <v>67</v>
      </c>
      <c r="E22" s="4">
        <f t="shared" ref="E22:E26" si="3">B22-C22</f>
        <v>-289.5625</v>
      </c>
      <c r="F22" s="19"/>
      <c r="G22" s="5" t="s">
        <v>10</v>
      </c>
      <c r="H22" s="4">
        <f>H24-0.0025</f>
        <v>145.98750000000001</v>
      </c>
      <c r="I22" s="4">
        <f>I24+0.01</f>
        <v>437.81</v>
      </c>
      <c r="J22" s="15">
        <v>67</v>
      </c>
      <c r="K22" s="4">
        <f>H22-I22</f>
        <v>-291.82249999999999</v>
      </c>
      <c r="M22" s="47" t="s">
        <v>54</v>
      </c>
      <c r="N22" s="47"/>
      <c r="O22" s="47"/>
      <c r="Q22" s="25" t="s">
        <v>55</v>
      </c>
      <c r="R22" s="25" t="s">
        <v>56</v>
      </c>
      <c r="S22" s="25" t="s">
        <v>57</v>
      </c>
    </row>
    <row r="23" spans="1:19" x14ac:dyDescent="0.4">
      <c r="A23" s="5" t="s">
        <v>12</v>
      </c>
      <c r="B23" s="4">
        <f>B24-0.0025</f>
        <v>145.8475</v>
      </c>
      <c r="C23" s="4">
        <f>C24+0.005</f>
        <v>435.40499999999997</v>
      </c>
      <c r="D23" s="7">
        <v>67</v>
      </c>
      <c r="E23" s="4">
        <f t="shared" si="3"/>
        <v>-289.5575</v>
      </c>
      <c r="F23" s="19"/>
      <c r="G23" s="5" t="s">
        <v>12</v>
      </c>
      <c r="H23" s="4">
        <f>H24-0.0025</f>
        <v>145.98750000000001</v>
      </c>
      <c r="I23" s="4">
        <f>I24+0.005</f>
        <v>437.80500000000001</v>
      </c>
      <c r="J23" s="15">
        <v>67</v>
      </c>
      <c r="K23" s="4">
        <f t="shared" ref="K23:K26" si="4">H23-I23</f>
        <v>-291.8175</v>
      </c>
      <c r="M23" s="47" t="s">
        <v>58</v>
      </c>
      <c r="N23" s="47"/>
      <c r="O23" s="21">
        <v>145.85</v>
      </c>
      <c r="Q23" s="25" t="s">
        <v>59</v>
      </c>
      <c r="R23" s="25" t="s">
        <v>60</v>
      </c>
      <c r="S23" s="25" t="s">
        <v>57</v>
      </c>
    </row>
    <row r="24" spans="1:19" x14ac:dyDescent="0.4">
      <c r="A24" s="9" t="s">
        <v>47</v>
      </c>
      <c r="B24" s="10">
        <v>145.85</v>
      </c>
      <c r="C24" s="10">
        <v>435.4</v>
      </c>
      <c r="D24" s="11">
        <v>67</v>
      </c>
      <c r="E24" s="10">
        <f t="shared" si="3"/>
        <v>-289.54999999999995</v>
      </c>
      <c r="F24" s="19"/>
      <c r="G24" s="9" t="s">
        <v>61</v>
      </c>
      <c r="H24" s="10">
        <v>145.99</v>
      </c>
      <c r="I24" s="10">
        <v>437.8</v>
      </c>
      <c r="J24" s="22">
        <v>67</v>
      </c>
      <c r="K24" s="10">
        <f t="shared" si="4"/>
        <v>-291.81</v>
      </c>
      <c r="M24" s="47" t="s">
        <v>62</v>
      </c>
      <c r="N24" s="47"/>
      <c r="O24" s="21">
        <v>145.98500000000001</v>
      </c>
      <c r="Q24" s="44" t="s">
        <v>63</v>
      </c>
      <c r="R24" s="44"/>
      <c r="S24" s="44"/>
    </row>
    <row r="25" spans="1:19" x14ac:dyDescent="0.4">
      <c r="A25" s="5" t="s">
        <v>16</v>
      </c>
      <c r="B25" s="4">
        <f>B24+0.0025</f>
        <v>145.85249999999999</v>
      </c>
      <c r="C25" s="4">
        <f>C24-0.005</f>
        <v>435.39499999999998</v>
      </c>
      <c r="D25" s="7">
        <v>67</v>
      </c>
      <c r="E25" s="4">
        <f t="shared" si="3"/>
        <v>-289.54250000000002</v>
      </c>
      <c r="F25" s="18"/>
      <c r="G25" s="5" t="s">
        <v>16</v>
      </c>
      <c r="H25" s="4">
        <f>H24+0.0025</f>
        <v>145.99250000000001</v>
      </c>
      <c r="I25" s="4">
        <f>I24-0.005</f>
        <v>437.79500000000002</v>
      </c>
      <c r="J25" s="15">
        <v>67</v>
      </c>
      <c r="K25" s="4">
        <f t="shared" si="4"/>
        <v>-291.80250000000001</v>
      </c>
      <c r="M25" s="47" t="s">
        <v>64</v>
      </c>
      <c r="N25" s="47"/>
      <c r="O25" s="21">
        <v>435.05</v>
      </c>
      <c r="Q25" s="24" t="s">
        <v>44</v>
      </c>
      <c r="R25" s="24" t="s">
        <v>60</v>
      </c>
      <c r="S25" s="24" t="s">
        <v>57</v>
      </c>
    </row>
    <row r="26" spans="1:19" x14ac:dyDescent="0.4">
      <c r="A26" s="5" t="s">
        <v>18</v>
      </c>
      <c r="B26" s="4">
        <f>B24+0.0025</f>
        <v>145.85249999999999</v>
      </c>
      <c r="C26" s="4">
        <f>C24-0.01</f>
        <v>435.39</v>
      </c>
      <c r="D26" s="7">
        <v>67</v>
      </c>
      <c r="E26" s="4">
        <f t="shared" si="3"/>
        <v>-289.53750000000002</v>
      </c>
      <c r="F26" s="18"/>
      <c r="G26" s="5" t="s">
        <v>18</v>
      </c>
      <c r="H26" s="4">
        <f>H24+0.0025</f>
        <v>145.99250000000001</v>
      </c>
      <c r="I26" s="4">
        <f>I24-0.01</f>
        <v>437.79</v>
      </c>
      <c r="J26" s="15">
        <v>67</v>
      </c>
      <c r="K26" s="4">
        <f t="shared" si="4"/>
        <v>-291.79750000000001</v>
      </c>
      <c r="M26" s="47" t="s">
        <v>65</v>
      </c>
      <c r="N26" s="47"/>
      <c r="O26" s="21">
        <v>436.51</v>
      </c>
      <c r="Q26" s="25" t="s">
        <v>49</v>
      </c>
      <c r="R26" s="25" t="s">
        <v>56</v>
      </c>
      <c r="S26" s="25" t="s">
        <v>57</v>
      </c>
    </row>
    <row r="27" spans="1:19" x14ac:dyDescent="0.4">
      <c r="A27" t="s">
        <v>124</v>
      </c>
      <c r="F27" s="18"/>
      <c r="G27" t="s">
        <v>128</v>
      </c>
      <c r="M27" s="47" t="s">
        <v>66</v>
      </c>
      <c r="N27" s="47"/>
      <c r="O27" s="21">
        <v>145.82499999999999</v>
      </c>
      <c r="Q27" s="25" t="s">
        <v>51</v>
      </c>
      <c r="R27" s="25" t="s">
        <v>67</v>
      </c>
      <c r="S27" s="25" t="s">
        <v>68</v>
      </c>
    </row>
    <row r="28" spans="1:19" x14ac:dyDescent="0.4">
      <c r="M28" s="47" t="s">
        <v>69</v>
      </c>
      <c r="N28" s="47"/>
      <c r="O28" s="21">
        <v>437.55</v>
      </c>
      <c r="Q28" s="25" t="s">
        <v>55</v>
      </c>
      <c r="R28" s="25" t="s">
        <v>50</v>
      </c>
      <c r="S28" s="25" t="s">
        <v>46</v>
      </c>
    </row>
    <row r="29" spans="1:19" x14ac:dyDescent="0.4">
      <c r="A29" s="55" t="s">
        <v>133</v>
      </c>
      <c r="B29" s="53"/>
      <c r="C29" s="53"/>
      <c r="D29" s="53"/>
      <c r="E29" s="54"/>
      <c r="G29" s="52" t="s">
        <v>71</v>
      </c>
      <c r="H29" s="53"/>
      <c r="I29" s="53"/>
      <c r="J29" s="53"/>
      <c r="K29" s="54"/>
      <c r="M29" s="47" t="s">
        <v>72</v>
      </c>
      <c r="N29" s="47"/>
      <c r="O29" s="21">
        <v>145.85</v>
      </c>
      <c r="Q29" s="25" t="s">
        <v>59</v>
      </c>
      <c r="R29" s="25" t="s">
        <v>45</v>
      </c>
      <c r="S29" s="25" t="s">
        <v>46</v>
      </c>
    </row>
    <row r="30" spans="1:19" x14ac:dyDescent="0.4">
      <c r="A30" s="26" t="s">
        <v>2</v>
      </c>
      <c r="B30" s="26" t="s">
        <v>3</v>
      </c>
      <c r="C30" s="26" t="s">
        <v>4</v>
      </c>
      <c r="D30" s="26" t="s">
        <v>5</v>
      </c>
      <c r="E30" s="26" t="s">
        <v>6</v>
      </c>
      <c r="G30" s="5" t="s">
        <v>2</v>
      </c>
      <c r="H30" s="5" t="s">
        <v>3</v>
      </c>
      <c r="I30" s="5" t="s">
        <v>4</v>
      </c>
      <c r="J30" s="5" t="s">
        <v>5</v>
      </c>
      <c r="K30" s="5" t="s">
        <v>6</v>
      </c>
      <c r="M30" s="47" t="s">
        <v>73</v>
      </c>
      <c r="N30" s="47"/>
      <c r="O30" s="21">
        <v>145.98500000000001</v>
      </c>
    </row>
    <row r="31" spans="1:19" x14ac:dyDescent="0.4">
      <c r="A31" s="26" t="s">
        <v>10</v>
      </c>
      <c r="B31" s="28">
        <f>B33-0.0025</f>
        <v>145.9725</v>
      </c>
      <c r="C31" s="28">
        <f>C33+0.01</f>
        <v>436.89799999999997</v>
      </c>
      <c r="D31" s="41" t="s">
        <v>113</v>
      </c>
      <c r="E31" s="28">
        <f>B31-C31</f>
        <v>-290.92549999999994</v>
      </c>
      <c r="G31" s="5" t="s">
        <v>10</v>
      </c>
      <c r="H31" s="4">
        <f>H33-0.0025</f>
        <v>145.8725</v>
      </c>
      <c r="I31" s="4">
        <f>I33+0.01</f>
        <v>436.52</v>
      </c>
      <c r="J31" s="58" t="s">
        <v>74</v>
      </c>
      <c r="K31" s="4">
        <f>H31-I31</f>
        <v>-290.64749999999998</v>
      </c>
      <c r="M31" s="47" t="s">
        <v>75</v>
      </c>
      <c r="N31" s="47"/>
      <c r="O31" s="21">
        <v>435.05</v>
      </c>
    </row>
    <row r="32" spans="1:19" x14ac:dyDescent="0.4">
      <c r="A32" s="26" t="s">
        <v>12</v>
      </c>
      <c r="B32" s="28">
        <f>B33-0.0025</f>
        <v>145.9725</v>
      </c>
      <c r="C32" s="28">
        <f>C33+0.005</f>
        <v>436.89299999999997</v>
      </c>
      <c r="D32" s="56"/>
      <c r="E32" s="28">
        <f>B32-C32</f>
        <v>-290.92049999999995</v>
      </c>
      <c r="G32" s="5" t="s">
        <v>12</v>
      </c>
      <c r="H32" s="4">
        <f>H33-0.0025</f>
        <v>145.8725</v>
      </c>
      <c r="I32" s="4">
        <f>I33+0.005</f>
        <v>436.51499999999999</v>
      </c>
      <c r="J32" s="56"/>
      <c r="K32" s="4">
        <f t="shared" ref="K32:K35" si="5">H32-I32</f>
        <v>-290.64249999999998</v>
      </c>
      <c r="M32" s="47" t="s">
        <v>76</v>
      </c>
      <c r="N32" s="47"/>
      <c r="O32" s="21">
        <v>436.51</v>
      </c>
    </row>
    <row r="33" spans="1:20" x14ac:dyDescent="0.4">
      <c r="A33" s="27" t="s">
        <v>116</v>
      </c>
      <c r="B33" s="10">
        <v>145.97499999999999</v>
      </c>
      <c r="C33" s="10">
        <v>436.88799999999998</v>
      </c>
      <c r="D33" s="56"/>
      <c r="E33" s="10">
        <f>B33-C33</f>
        <v>-290.91300000000001</v>
      </c>
      <c r="G33" s="9" t="s">
        <v>77</v>
      </c>
      <c r="H33" s="10">
        <v>145.875</v>
      </c>
      <c r="I33" s="10">
        <v>436.51</v>
      </c>
      <c r="J33" s="56"/>
      <c r="K33" s="10">
        <f t="shared" si="5"/>
        <v>-290.63499999999999</v>
      </c>
      <c r="M33" t="s">
        <v>78</v>
      </c>
    </row>
    <row r="34" spans="1:20" x14ac:dyDescent="0.4">
      <c r="A34" s="26" t="s">
        <v>16</v>
      </c>
      <c r="B34" s="28">
        <f>B33+0.0025</f>
        <v>145.97749999999999</v>
      </c>
      <c r="C34" s="28">
        <f>C33-0.005</f>
        <v>436.88299999999998</v>
      </c>
      <c r="D34" s="56"/>
      <c r="E34" s="28">
        <f>B34-C34</f>
        <v>-290.90549999999996</v>
      </c>
      <c r="G34" s="5" t="s">
        <v>16</v>
      </c>
      <c r="H34" s="4">
        <f>H33+0.0025</f>
        <v>145.8775</v>
      </c>
      <c r="I34" s="4">
        <f>I33-0.005</f>
        <v>436.505</v>
      </c>
      <c r="J34" s="56"/>
      <c r="K34" s="4">
        <f t="shared" si="5"/>
        <v>-290.6275</v>
      </c>
      <c r="M34" t="s">
        <v>79</v>
      </c>
    </row>
    <row r="35" spans="1:20" x14ac:dyDescent="0.4">
      <c r="A35" s="26" t="s">
        <v>18</v>
      </c>
      <c r="B35" s="28">
        <f>B33+0.0025</f>
        <v>145.97749999999999</v>
      </c>
      <c r="C35" s="28">
        <f>C33-0.01</f>
        <v>436.87799999999999</v>
      </c>
      <c r="D35" s="57"/>
      <c r="E35" s="28">
        <f>B35-C35</f>
        <v>-290.90049999999997</v>
      </c>
      <c r="G35" s="5" t="s">
        <v>18</v>
      </c>
      <c r="H35" s="4">
        <f>H33+0.0025</f>
        <v>145.8775</v>
      </c>
      <c r="I35" s="4">
        <f>I33-0.01</f>
        <v>436.5</v>
      </c>
      <c r="J35" s="57"/>
      <c r="K35" s="4">
        <f t="shared" si="5"/>
        <v>-290.6225</v>
      </c>
      <c r="M35" t="s">
        <v>80</v>
      </c>
      <c r="P35" s="44" t="s">
        <v>30</v>
      </c>
      <c r="Q35" s="44"/>
      <c r="R35" s="44"/>
      <c r="S35" s="44"/>
      <c r="T35" s="44"/>
    </row>
    <row r="36" spans="1:20" x14ac:dyDescent="0.4">
      <c r="A36" t="s">
        <v>123</v>
      </c>
      <c r="G36" t="s">
        <v>129</v>
      </c>
      <c r="J36" t="s">
        <v>81</v>
      </c>
      <c r="P36" s="23" t="s">
        <v>2</v>
      </c>
      <c r="Q36" s="23" t="s">
        <v>3</v>
      </c>
      <c r="R36" s="23" t="s">
        <v>4</v>
      </c>
      <c r="S36" s="23" t="s">
        <v>5</v>
      </c>
      <c r="T36" s="23" t="s">
        <v>6</v>
      </c>
    </row>
    <row r="37" spans="1:20" x14ac:dyDescent="0.4">
      <c r="P37" s="5" t="s">
        <v>82</v>
      </c>
      <c r="Q37" s="4">
        <f>Q38-0.0025</f>
        <v>145.82249999999999</v>
      </c>
      <c r="R37" s="4">
        <f>R38+0.0025</f>
        <v>145.82749999999999</v>
      </c>
      <c r="S37" s="47" t="s">
        <v>83</v>
      </c>
      <c r="T37" s="4">
        <f t="shared" ref="T37:T39" si="6">Q37-R37</f>
        <v>-4.9999999999954525E-3</v>
      </c>
    </row>
    <row r="38" spans="1:20" x14ac:dyDescent="0.4">
      <c r="A38" s="55" t="s">
        <v>132</v>
      </c>
      <c r="B38" s="53"/>
      <c r="C38" s="53"/>
      <c r="D38" s="53"/>
      <c r="E38" s="54"/>
      <c r="G38" s="52" t="s">
        <v>70</v>
      </c>
      <c r="H38" s="53"/>
      <c r="I38" s="53"/>
      <c r="J38" s="53"/>
      <c r="K38" s="54"/>
      <c r="P38" s="9" t="s">
        <v>84</v>
      </c>
      <c r="Q38" s="10">
        <v>145.82499999999999</v>
      </c>
      <c r="R38" s="10">
        <v>145.82499999999999</v>
      </c>
      <c r="S38" s="47"/>
      <c r="T38" s="4">
        <f t="shared" si="6"/>
        <v>0</v>
      </c>
    </row>
    <row r="39" spans="1:20" x14ac:dyDescent="0.4">
      <c r="A39" s="32" t="s">
        <v>2</v>
      </c>
      <c r="B39" s="32" t="s">
        <v>3</v>
      </c>
      <c r="C39" s="32" t="s">
        <v>4</v>
      </c>
      <c r="D39" s="32" t="s">
        <v>5</v>
      </c>
      <c r="E39" s="32" t="s">
        <v>6</v>
      </c>
      <c r="G39" s="5" t="s">
        <v>2</v>
      </c>
      <c r="H39" s="5" t="s">
        <v>3</v>
      </c>
      <c r="I39" s="5" t="s">
        <v>4</v>
      </c>
      <c r="J39" s="5" t="s">
        <v>5</v>
      </c>
      <c r="K39" s="5" t="s">
        <v>6</v>
      </c>
      <c r="M39" s="59" t="s">
        <v>139</v>
      </c>
      <c r="N39" s="60"/>
      <c r="O39" s="60"/>
      <c r="P39" s="5" t="s">
        <v>85</v>
      </c>
      <c r="Q39" s="4">
        <f>Q38+0.0025</f>
        <v>145.82749999999999</v>
      </c>
      <c r="R39" s="4">
        <f>R38-0.0025</f>
        <v>145.82249999999999</v>
      </c>
      <c r="S39" s="47"/>
      <c r="T39" s="4">
        <f t="shared" si="6"/>
        <v>4.9999999999954525E-3</v>
      </c>
    </row>
    <row r="40" spans="1:20" x14ac:dyDescent="0.4">
      <c r="A40" s="32" t="s">
        <v>10</v>
      </c>
      <c r="B40" s="34">
        <f>B42-0.0025</f>
        <v>145.92250000000001</v>
      </c>
      <c r="C40" s="34">
        <f>C42+0.01</f>
        <v>436.89799999999997</v>
      </c>
      <c r="D40" s="41" t="s">
        <v>113</v>
      </c>
      <c r="E40" s="34">
        <f>B40-C40</f>
        <v>-290.97549999999995</v>
      </c>
      <c r="G40" s="5" t="s">
        <v>10</v>
      </c>
      <c r="H40" s="4">
        <f>H42-0.01</f>
        <v>435.065</v>
      </c>
      <c r="I40" s="4">
        <f>I42+0.0025</f>
        <v>145.98750000000001</v>
      </c>
      <c r="J40" s="58" t="s">
        <v>74</v>
      </c>
      <c r="K40" s="4">
        <f>H40-I40</f>
        <v>289.07749999999999</v>
      </c>
    </row>
    <row r="41" spans="1:20" x14ac:dyDescent="0.4">
      <c r="A41" s="32" t="s">
        <v>12</v>
      </c>
      <c r="B41" s="34">
        <f>B42-0.0025</f>
        <v>145.92250000000001</v>
      </c>
      <c r="C41" s="34">
        <f>C42+0.005</f>
        <v>436.89299999999997</v>
      </c>
      <c r="D41" s="56"/>
      <c r="E41" s="34">
        <f>B41-C41</f>
        <v>-290.97049999999996</v>
      </c>
      <c r="G41" s="5" t="s">
        <v>12</v>
      </c>
      <c r="H41" s="4">
        <f>H42-0.005</f>
        <v>435.07</v>
      </c>
      <c r="I41" s="4">
        <f>I42+0.0025</f>
        <v>145.98750000000001</v>
      </c>
      <c r="J41" s="56"/>
      <c r="K41" s="4">
        <f>H41-I41</f>
        <v>289.08249999999998</v>
      </c>
      <c r="M41" t="s">
        <v>86</v>
      </c>
    </row>
    <row r="42" spans="1:20" x14ac:dyDescent="0.4">
      <c r="A42" s="33" t="s">
        <v>116</v>
      </c>
      <c r="B42" s="10">
        <v>145.92500000000001</v>
      </c>
      <c r="C42" s="10">
        <v>436.88799999999998</v>
      </c>
      <c r="D42" s="56"/>
      <c r="E42" s="10">
        <f>B42-C42</f>
        <v>-290.96299999999997</v>
      </c>
      <c r="G42" s="9" t="s">
        <v>77</v>
      </c>
      <c r="H42" s="10">
        <v>435.07499999999999</v>
      </c>
      <c r="I42" s="10">
        <v>145.98500000000001</v>
      </c>
      <c r="J42" s="56"/>
      <c r="K42" s="10">
        <f>H42-I42</f>
        <v>289.08999999999997</v>
      </c>
      <c r="M42" t="s">
        <v>87</v>
      </c>
      <c r="R42" s="52" t="s">
        <v>88</v>
      </c>
      <c r="S42" s="53"/>
      <c r="T42" s="54"/>
    </row>
    <row r="43" spans="1:20" x14ac:dyDescent="0.4">
      <c r="A43" s="32" t="s">
        <v>16</v>
      </c>
      <c r="B43" s="34">
        <f>B42+0.0025</f>
        <v>145.92750000000001</v>
      </c>
      <c r="C43" s="34">
        <f>C42-0.005</f>
        <v>436.88299999999998</v>
      </c>
      <c r="D43" s="56"/>
      <c r="E43" s="34">
        <f>B43-C43</f>
        <v>-290.95549999999997</v>
      </c>
      <c r="G43" s="5" t="s">
        <v>16</v>
      </c>
      <c r="H43" s="4">
        <f>H42+0.005</f>
        <v>435.08</v>
      </c>
      <c r="I43" s="4">
        <f>I42-0.0025</f>
        <v>145.98250000000002</v>
      </c>
      <c r="J43" s="56"/>
      <c r="K43" s="4">
        <f>H43-I43</f>
        <v>289.09749999999997</v>
      </c>
      <c r="M43" t="s">
        <v>89</v>
      </c>
      <c r="R43" s="23" t="s">
        <v>2</v>
      </c>
      <c r="S43" s="23" t="s">
        <v>4</v>
      </c>
      <c r="T43" s="23" t="s">
        <v>5</v>
      </c>
    </row>
    <row r="44" spans="1:20" x14ac:dyDescent="0.4">
      <c r="A44" s="32" t="s">
        <v>18</v>
      </c>
      <c r="B44" s="34">
        <f>B42+0.0025</f>
        <v>145.92750000000001</v>
      </c>
      <c r="C44" s="34">
        <f>C42-0.01</f>
        <v>436.87799999999999</v>
      </c>
      <c r="D44" s="57"/>
      <c r="E44" s="34">
        <f>B44-C44</f>
        <v>-290.95049999999998</v>
      </c>
      <c r="G44" s="5" t="s">
        <v>18</v>
      </c>
      <c r="H44" s="4">
        <f>H42+0.01</f>
        <v>435.08499999999998</v>
      </c>
      <c r="I44" s="4">
        <f>I42-0.0025</f>
        <v>145.98250000000002</v>
      </c>
      <c r="J44" s="57"/>
      <c r="K44" s="4">
        <f>H44-I44</f>
        <v>289.10249999999996</v>
      </c>
      <c r="M44" t="s">
        <v>90</v>
      </c>
      <c r="R44" s="5" t="s">
        <v>82</v>
      </c>
      <c r="S44" s="4">
        <f>S45+0.0025</f>
        <v>145.80250000000001</v>
      </c>
      <c r="T44" s="47" t="s">
        <v>83</v>
      </c>
    </row>
    <row r="45" spans="1:20" x14ac:dyDescent="0.4">
      <c r="A45" t="s">
        <v>123</v>
      </c>
      <c r="M45" t="s">
        <v>91</v>
      </c>
      <c r="R45" s="9" t="s">
        <v>88</v>
      </c>
      <c r="S45" s="10">
        <v>145.80000000000001</v>
      </c>
      <c r="T45" s="47"/>
    </row>
    <row r="46" spans="1:20" x14ac:dyDescent="0.4">
      <c r="M46" s="2" t="s">
        <v>92</v>
      </c>
      <c r="R46" s="5" t="s">
        <v>85</v>
      </c>
      <c r="S46" s="4">
        <f>S45-0.0025</f>
        <v>145.79750000000001</v>
      </c>
      <c r="T46" s="47"/>
    </row>
    <row r="47" spans="1:20" x14ac:dyDescent="0.4">
      <c r="A47" s="55" t="s">
        <v>117</v>
      </c>
      <c r="B47" s="61"/>
      <c r="C47" s="61"/>
      <c r="D47" s="61"/>
      <c r="E47" s="62"/>
      <c r="G47" s="55" t="s">
        <v>136</v>
      </c>
      <c r="H47" s="53"/>
      <c r="I47" s="53"/>
      <c r="J47" s="53"/>
      <c r="K47" s="54"/>
      <c r="M47" s="29" t="s">
        <v>122</v>
      </c>
    </row>
    <row r="48" spans="1:20" x14ac:dyDescent="0.4">
      <c r="A48" s="32" t="s">
        <v>2</v>
      </c>
      <c r="B48" s="32" t="s">
        <v>3</v>
      </c>
      <c r="C48" s="32" t="s">
        <v>4</v>
      </c>
      <c r="D48" s="32" t="s">
        <v>5</v>
      </c>
      <c r="E48" s="32" t="s">
        <v>6</v>
      </c>
      <c r="G48" s="35" t="s">
        <v>2</v>
      </c>
      <c r="H48" s="35" t="s">
        <v>3</v>
      </c>
      <c r="I48" s="35" t="s">
        <v>4</v>
      </c>
      <c r="J48" s="35" t="s">
        <v>5</v>
      </c>
      <c r="K48" s="35" t="s">
        <v>6</v>
      </c>
      <c r="M48" s="29" t="s">
        <v>121</v>
      </c>
    </row>
    <row r="49" spans="1:13" x14ac:dyDescent="0.4">
      <c r="A49" s="32" t="s">
        <v>10</v>
      </c>
      <c r="B49" s="34">
        <f>B51-0.0025</f>
        <v>145.92250000000001</v>
      </c>
      <c r="C49" s="34">
        <f>C51+0.01</f>
        <v>436.89799999999997</v>
      </c>
      <c r="D49" s="41" t="s">
        <v>113</v>
      </c>
      <c r="E49" s="34">
        <f>B49-C49</f>
        <v>-290.97549999999995</v>
      </c>
      <c r="G49" s="35" t="s">
        <v>10</v>
      </c>
      <c r="H49" s="40">
        <f>H51-0.0025</f>
        <v>145.8775</v>
      </c>
      <c r="I49" s="40">
        <f>I51+0.01</f>
        <v>435.89</v>
      </c>
      <c r="J49" s="38">
        <v>88.5</v>
      </c>
      <c r="K49" s="36">
        <f>H49-I49</f>
        <v>-290.01249999999999</v>
      </c>
      <c r="M49" t="s">
        <v>131</v>
      </c>
    </row>
    <row r="50" spans="1:13" x14ac:dyDescent="0.4">
      <c r="A50" s="32" t="s">
        <v>12</v>
      </c>
      <c r="B50" s="34">
        <f>B51-0.0025</f>
        <v>145.92250000000001</v>
      </c>
      <c r="C50" s="34">
        <f>C51+0.005</f>
        <v>436.89299999999997</v>
      </c>
      <c r="D50" s="42"/>
      <c r="E50" s="34">
        <f t="shared" ref="E50:E53" si="7">B50-C50</f>
        <v>-290.97049999999996</v>
      </c>
      <c r="G50" s="35" t="s">
        <v>12</v>
      </c>
      <c r="H50" s="40">
        <f>H51-0.0025</f>
        <v>145.8775</v>
      </c>
      <c r="I50" s="40">
        <f>I51+0.005</f>
        <v>435.88499999999999</v>
      </c>
      <c r="J50" s="38">
        <v>88.5</v>
      </c>
      <c r="K50" s="36">
        <f>H50-I50</f>
        <v>-290.00749999999999</v>
      </c>
      <c r="M50" s="29" t="s">
        <v>137</v>
      </c>
    </row>
    <row r="51" spans="1:13" x14ac:dyDescent="0.4">
      <c r="A51" s="33" t="s">
        <v>115</v>
      </c>
      <c r="B51" s="10">
        <v>145.92500000000001</v>
      </c>
      <c r="C51" s="10">
        <v>436.88799999999998</v>
      </c>
      <c r="D51" s="42"/>
      <c r="E51" s="10">
        <f t="shared" si="7"/>
        <v>-290.96299999999997</v>
      </c>
      <c r="G51" s="37" t="s">
        <v>134</v>
      </c>
      <c r="H51" s="10">
        <v>145.88</v>
      </c>
      <c r="I51" s="10">
        <v>435.88</v>
      </c>
      <c r="J51" s="38">
        <v>88.5</v>
      </c>
      <c r="K51" s="10">
        <f>H51-I51</f>
        <v>-290</v>
      </c>
    </row>
    <row r="52" spans="1:13" x14ac:dyDescent="0.4">
      <c r="A52" s="32" t="s">
        <v>16</v>
      </c>
      <c r="B52" s="34">
        <f>B51+0.0025</f>
        <v>145.92750000000001</v>
      </c>
      <c r="C52" s="34">
        <f>C51-0.005</f>
        <v>436.88299999999998</v>
      </c>
      <c r="D52" s="42"/>
      <c r="E52" s="34">
        <f t="shared" si="7"/>
        <v>-290.95549999999997</v>
      </c>
      <c r="G52" s="35" t="s">
        <v>16</v>
      </c>
      <c r="H52" s="40">
        <f>H51+0.0025</f>
        <v>145.88249999999999</v>
      </c>
      <c r="I52" s="40">
        <f>I51-0.005</f>
        <v>435.875</v>
      </c>
      <c r="J52" s="38">
        <v>88.5</v>
      </c>
      <c r="K52" s="36">
        <f>H52-I52</f>
        <v>-289.99250000000001</v>
      </c>
    </row>
    <row r="53" spans="1:13" x14ac:dyDescent="0.4">
      <c r="A53" s="32" t="s">
        <v>18</v>
      </c>
      <c r="B53" s="34">
        <f>B51+0.0025</f>
        <v>145.92750000000001</v>
      </c>
      <c r="C53" s="34">
        <f>C51-0.01</f>
        <v>436.87799999999999</v>
      </c>
      <c r="D53" s="43"/>
      <c r="E53" s="34">
        <f t="shared" si="7"/>
        <v>-290.95049999999998</v>
      </c>
      <c r="G53" s="35" t="s">
        <v>18</v>
      </c>
      <c r="H53" s="40">
        <f>H51+0.0025</f>
        <v>145.88249999999999</v>
      </c>
      <c r="I53" s="40">
        <f>I51-0.01</f>
        <v>435.87</v>
      </c>
      <c r="J53" s="38">
        <v>88.5</v>
      </c>
      <c r="K53" s="36">
        <f>H53-I53</f>
        <v>-289.98750000000001</v>
      </c>
    </row>
    <row r="54" spans="1:13" x14ac:dyDescent="0.4">
      <c r="A54" t="s">
        <v>127</v>
      </c>
      <c r="G54" s="39" t="s">
        <v>135</v>
      </c>
    </row>
  </sheetData>
  <mergeCells count="53">
    <mergeCell ref="G47:K47"/>
    <mergeCell ref="A29:E29"/>
    <mergeCell ref="D31:D35"/>
    <mergeCell ref="R42:T42"/>
    <mergeCell ref="J40:J44"/>
    <mergeCell ref="J31:J35"/>
    <mergeCell ref="S37:S39"/>
    <mergeCell ref="T44:T46"/>
    <mergeCell ref="M30:N30"/>
    <mergeCell ref="M31:N31"/>
    <mergeCell ref="M32:N32"/>
    <mergeCell ref="P35:T35"/>
    <mergeCell ref="M39:O39"/>
    <mergeCell ref="A38:E38"/>
    <mergeCell ref="D40:D44"/>
    <mergeCell ref="A47:E47"/>
    <mergeCell ref="M26:N26"/>
    <mergeCell ref="M27:N27"/>
    <mergeCell ref="M28:N28"/>
    <mergeCell ref="G38:K38"/>
    <mergeCell ref="G29:K29"/>
    <mergeCell ref="M29:N29"/>
    <mergeCell ref="M22:O22"/>
    <mergeCell ref="M23:N23"/>
    <mergeCell ref="M24:N24"/>
    <mergeCell ref="Q24:S24"/>
    <mergeCell ref="M25:N25"/>
    <mergeCell ref="M18:N18"/>
    <mergeCell ref="Q18:S18"/>
    <mergeCell ref="M19:N19"/>
    <mergeCell ref="A20:E20"/>
    <mergeCell ref="G20:K20"/>
    <mergeCell ref="Q14:R14"/>
    <mergeCell ref="M15:N15"/>
    <mergeCell ref="M16:N16"/>
    <mergeCell ref="M17:N17"/>
    <mergeCell ref="Q17:S17"/>
    <mergeCell ref="D49:D53"/>
    <mergeCell ref="A1:E1"/>
    <mergeCell ref="M1:Q1"/>
    <mergeCell ref="G2:K2"/>
    <mergeCell ref="G3:K3"/>
    <mergeCell ref="G4:K4"/>
    <mergeCell ref="G5:K5"/>
    <mergeCell ref="G6:K6"/>
    <mergeCell ref="G7:K7"/>
    <mergeCell ref="M10:O10"/>
    <mergeCell ref="Q10:R10"/>
    <mergeCell ref="A11:E11"/>
    <mergeCell ref="M11:N11"/>
    <mergeCell ref="M12:N12"/>
    <mergeCell ref="M13:N13"/>
    <mergeCell ref="M14:N14"/>
  </mergeCells>
  <phoneticPr fontId="7" type="noConversion"/>
  <pageMargins left="0.25" right="0.25" top="0.75" bottom="0.75" header="0.29861111111111099" footer="0.29861111111111099"/>
  <pageSetup paperSize="9" scale="63" orientation="landscape" horizontalDpi="200" verticalDpi="300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A16" sqref="A16:B16"/>
    </sheetView>
  </sheetViews>
  <sheetFormatPr defaultColWidth="9.06640625" defaultRowHeight="13.9" x14ac:dyDescent="0.4"/>
  <cols>
    <col min="2" max="2" width="18.6640625" customWidth="1"/>
    <col min="3" max="3" width="9.06640625" style="3"/>
  </cols>
  <sheetData>
    <row r="1" spans="1:3" x14ac:dyDescent="0.4">
      <c r="A1" s="63" t="s">
        <v>93</v>
      </c>
      <c r="B1" s="63"/>
      <c r="C1" s="3" t="s">
        <v>94</v>
      </c>
    </row>
    <row r="2" spans="1:3" x14ac:dyDescent="0.4">
      <c r="A2" s="64" t="s">
        <v>0</v>
      </c>
      <c r="B2" s="64"/>
    </row>
    <row r="3" spans="1:3" x14ac:dyDescent="0.4">
      <c r="A3" s="64" t="s">
        <v>95</v>
      </c>
      <c r="B3" s="64"/>
      <c r="C3" s="3" t="s">
        <v>96</v>
      </c>
    </row>
    <row r="4" spans="1:3" x14ac:dyDescent="0.4">
      <c r="A4" s="64" t="s">
        <v>1</v>
      </c>
      <c r="B4" s="64"/>
      <c r="C4" s="3" t="s">
        <v>97</v>
      </c>
    </row>
    <row r="5" spans="1:3" x14ac:dyDescent="0.4">
      <c r="A5" s="65" t="s">
        <v>98</v>
      </c>
      <c r="B5" s="65"/>
      <c r="C5" s="3" t="s">
        <v>96</v>
      </c>
    </row>
    <row r="6" spans="1:3" x14ac:dyDescent="0.4">
      <c r="A6" s="65" t="s">
        <v>35</v>
      </c>
      <c r="B6" s="65"/>
    </row>
    <row r="7" spans="1:3" x14ac:dyDescent="0.4">
      <c r="A7" s="64" t="s">
        <v>99</v>
      </c>
      <c r="B7" s="64"/>
      <c r="C7" s="3" t="s">
        <v>96</v>
      </c>
    </row>
    <row r="8" spans="1:3" x14ac:dyDescent="0.4">
      <c r="A8" s="64" t="s">
        <v>100</v>
      </c>
      <c r="B8" s="64"/>
    </row>
    <row r="9" spans="1:3" x14ac:dyDescent="0.4">
      <c r="A9" s="65" t="s">
        <v>101</v>
      </c>
      <c r="B9" s="65"/>
    </row>
    <row r="10" spans="1:3" x14ac:dyDescent="0.4">
      <c r="A10" s="64" t="s">
        <v>102</v>
      </c>
      <c r="B10" s="64"/>
      <c r="C10" s="3" t="s">
        <v>96</v>
      </c>
    </row>
    <row r="11" spans="1:3" x14ac:dyDescent="0.4">
      <c r="A11" s="64" t="s">
        <v>103</v>
      </c>
      <c r="B11" s="64"/>
      <c r="C11" s="3" t="s">
        <v>96</v>
      </c>
    </row>
    <row r="12" spans="1:3" x14ac:dyDescent="0.4">
      <c r="A12" s="64" t="s">
        <v>88</v>
      </c>
      <c r="B12" s="64"/>
    </row>
    <row r="13" spans="1:3" x14ac:dyDescent="0.4">
      <c r="A13" s="64" t="s">
        <v>30</v>
      </c>
      <c r="B13" s="64"/>
    </row>
    <row r="14" spans="1:3" x14ac:dyDescent="0.4">
      <c r="A14" s="64" t="s">
        <v>104</v>
      </c>
      <c r="B14" s="64"/>
      <c r="C14" s="3" t="s">
        <v>96</v>
      </c>
    </row>
    <row r="15" spans="1:3" x14ac:dyDescent="0.4">
      <c r="A15" s="65" t="s">
        <v>105</v>
      </c>
      <c r="B15" s="65"/>
      <c r="C15" s="30" t="s">
        <v>111</v>
      </c>
    </row>
    <row r="16" spans="1:3" x14ac:dyDescent="0.4">
      <c r="A16" s="65" t="s">
        <v>106</v>
      </c>
      <c r="B16" s="65"/>
      <c r="C16" s="3" t="s">
        <v>96</v>
      </c>
    </row>
    <row r="17" spans="1:2" x14ac:dyDescent="0.4">
      <c r="A17" s="64" t="s">
        <v>47</v>
      </c>
      <c r="B17" s="64"/>
    </row>
  </sheetData>
  <mergeCells count="17">
    <mergeCell ref="A16:B16"/>
    <mergeCell ref="A17:B17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phoneticPr fontId="7" type="noConversion"/>
  <hyperlinks>
    <hyperlink ref="A2:B2" location="主表!A1" display="SO-50" xr:uid="{00000000-0004-0000-0100-000000000000}"/>
    <hyperlink ref="A3:B3" location="主表!G1" display="AO-27" xr:uid="{00000000-0004-0000-0100-000001000000}"/>
    <hyperlink ref="A4:B4" location="主表!M1" display="AO-91" xr:uid="{00000000-0004-0000-0100-000002000000}"/>
    <hyperlink ref="A5:B5" location="主表!A12" display="UVSQ-SAT" xr:uid="{00000000-0004-0000-0100-000003000000}"/>
    <hyperlink ref="A6:B6" location="主表!A21" display="PO-101" xr:uid="{00000000-0004-0000-0100-000004000000}"/>
    <hyperlink ref="A7:B7" location="主表!A30" display="LilacSat-2（紫丁香二号）" xr:uid="{00000000-0004-0000-0100-000005000000}"/>
    <hyperlink ref="A8:B8" location="主表!G30" display="ARISS-FM" xr:uid="{00000000-0004-0000-0100-000006000000}"/>
    <hyperlink ref="A9:B9" location="主表!G39" display="CSS" xr:uid="{00000000-0004-0000-0100-000007000000}"/>
    <hyperlink ref="A10:B10" location="主表!A39" display="CAS-5A（FO-118）" xr:uid="{00000000-0004-0000-0100-000008000000}"/>
    <hyperlink ref="A11:B11" location="主表!A48" display="Tevel Sat 2-7" xr:uid="{00000000-0004-0000-0100-000009000000}"/>
    <hyperlink ref="A12:B12" location="主表!R42" display="ISS SSTV" xr:uid="{00000000-0004-0000-0100-00000A000000}"/>
    <hyperlink ref="A13:B13" location="主表!p35" display="ISS Digipeater" xr:uid="{00000000-0004-0000-0100-00000B000000}"/>
    <hyperlink ref="A14:B14" location="主表!M48" display="InspireSat-7" xr:uid="{00000000-0004-0000-0100-00000C000000}"/>
    <hyperlink ref="A15:B15" location="主表!A57" display="HADES-D" xr:uid="{00000000-0004-0000-0100-00000D000000}"/>
    <hyperlink ref="A16:B16" location="主表!G57" display="AO-92" xr:uid="{00000000-0004-0000-0100-00000E000000}"/>
    <hyperlink ref="A16" location="主表!G57" display="AO-92" xr:uid="{00000000-0004-0000-0100-00000F000000}"/>
    <hyperlink ref="A17" location="主表!G57" display="ASRTU-1" xr:uid="{00000000-0004-0000-0100-000010000000}"/>
    <hyperlink ref="B16" location="主表!G57" display="主表!G57" xr:uid="{00000000-0004-0000-0100-000011000000}"/>
    <hyperlink ref="B17" location="主表!G57" display="主表!G57" xr:uid="{00000000-0004-0000-0100-000012000000}"/>
    <hyperlink ref="A17:B17" location="主表!M57" display="ASRTU-1" xr:uid="{00000000-0004-0000-0100-00001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B10" sqref="B10"/>
    </sheetView>
  </sheetViews>
  <sheetFormatPr defaultColWidth="9.06640625" defaultRowHeight="13.9" x14ac:dyDescent="0.4"/>
  <cols>
    <col min="1" max="1" width="10.06640625" customWidth="1"/>
  </cols>
  <sheetData>
    <row r="1" spans="1:12" x14ac:dyDescent="0.4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t="s">
        <v>108</v>
      </c>
    </row>
    <row r="3" spans="1:12" x14ac:dyDescent="0.4">
      <c r="A3" t="s">
        <v>109</v>
      </c>
    </row>
    <row r="4" spans="1:12" x14ac:dyDescent="0.4">
      <c r="A4" s="2" t="s">
        <v>110</v>
      </c>
    </row>
    <row r="5" spans="1:12" x14ac:dyDescent="0.4">
      <c r="A5" s="29" t="s">
        <v>112</v>
      </c>
    </row>
    <row r="6" spans="1:12" x14ac:dyDescent="0.4">
      <c r="A6" s="31" t="s">
        <v>114</v>
      </c>
    </row>
    <row r="7" spans="1:12" x14ac:dyDescent="0.4">
      <c r="A7" s="29" t="s">
        <v>138</v>
      </c>
    </row>
    <row r="8" spans="1:12" x14ac:dyDescent="0.4">
      <c r="A8" s="29" t="s">
        <v>140</v>
      </c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主表</vt:lpstr>
      <vt:lpstr>快速寻找卫星</vt:lpstr>
      <vt:lpstr>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W_Linus</dc:creator>
  <cp:lastModifiedBy>Recopec 233</cp:lastModifiedBy>
  <dcterms:created xsi:type="dcterms:W3CDTF">2015-06-05T18:19:00Z</dcterms:created>
  <dcterms:modified xsi:type="dcterms:W3CDTF">2025-02-07T02:53:36Z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F9E4591467FF425EB32AA9B7C29B189A_13</vt:lpwstr>
  </property>
</Properties>
</file>